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lle\Downloads\"/>
    </mc:Choice>
  </mc:AlternateContent>
  <xr:revisionPtr revIDLastSave="0" documentId="13_ncr:1_{898903D1-A627-4B47-9C9F-8399A2A08ED6}" xr6:coauthVersionLast="47" xr6:coauthVersionMax="47" xr10:uidLastSave="{00000000-0000-0000-0000-000000000000}"/>
  <bookViews>
    <workbookView xWindow="-120" yWindow="-120" windowWidth="38640" windowHeight="15840" xr2:uid="{A730F3D8-0458-40B9-85FA-AAC1C5FB6D26}"/>
  </bookViews>
  <sheets>
    <sheet name="Full1" sheetId="1" r:id="rId1"/>
  </sheets>
  <definedNames>
    <definedName name="a">Full1!$B$8</definedName>
    <definedName name="B">Full1!$B$9</definedName>
    <definedName name="E0">Full1!$B$7</definedName>
    <definedName name="EC0">Full1!$B$10</definedName>
    <definedName name="eid">Full1!$R$25</definedName>
    <definedName name="ff">Full1!$B$3</definedName>
    <definedName name="rr">Full1!$B$4</definedName>
    <definedName name="solver_adj" localSheetId="0" hidden="1">Full1!$R$25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Full1!$R$23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  <definedName name="t">Full1!$B$5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8" i="1" l="1"/>
  <c r="R18" i="1" s="1"/>
  <c r="L5" i="1"/>
  <c r="L6" i="1"/>
  <c r="R6" i="1" s="1"/>
  <c r="L7" i="1"/>
  <c r="R7" i="1" s="1"/>
  <c r="L8" i="1"/>
  <c r="R8" i="1" s="1"/>
  <c r="L9" i="1"/>
  <c r="L10" i="1"/>
  <c r="R10" i="1" s="1"/>
  <c r="L11" i="1"/>
  <c r="R11" i="1" s="1"/>
  <c r="L4" i="1"/>
  <c r="R4" i="1" s="1"/>
  <c r="R5" i="1"/>
  <c r="Q9" i="1"/>
  <c r="R9" i="1"/>
  <c r="H5" i="1"/>
  <c r="Q5" i="1" s="1"/>
  <c r="H6" i="1"/>
  <c r="Q6" i="1" s="1"/>
  <c r="H7" i="1"/>
  <c r="Q7" i="1" s="1"/>
  <c r="H8" i="1"/>
  <c r="Q8" i="1" s="1"/>
  <c r="H9" i="1"/>
  <c r="H10" i="1"/>
  <c r="Q10" i="1" s="1"/>
  <c r="H11" i="1"/>
  <c r="Q11" i="1" s="1"/>
  <c r="H4" i="1"/>
  <c r="Q4" i="1" s="1"/>
  <c r="B12" i="1"/>
  <c r="G5" i="1"/>
  <c r="Q16" i="1" s="1"/>
  <c r="R16" i="1" s="1"/>
  <c r="G6" i="1"/>
  <c r="Q17" i="1" s="1"/>
  <c r="R17" i="1" s="1"/>
  <c r="G7" i="1"/>
  <c r="G8" i="1"/>
  <c r="Q19" i="1" s="1"/>
  <c r="R19" i="1" s="1"/>
  <c r="G9" i="1"/>
  <c r="Q20" i="1" s="1"/>
  <c r="R20" i="1" s="1"/>
  <c r="G10" i="1"/>
  <c r="Q21" i="1" s="1"/>
  <c r="R21" i="1" s="1"/>
  <c r="G11" i="1"/>
  <c r="Q22" i="1" s="1"/>
  <c r="R22" i="1" s="1"/>
  <c r="G4" i="1"/>
  <c r="Q15" i="1" s="1" a="1"/>
  <c r="Q15" i="1" s="1"/>
  <c r="R15" i="1" s="1"/>
  <c r="R23" i="1" s="1"/>
  <c r="F5" i="1" l="1"/>
  <c r="F6" i="1"/>
  <c r="F7" i="1"/>
  <c r="F8" i="1"/>
  <c r="F9" i="1"/>
  <c r="F10" i="1"/>
  <c r="F11" i="1"/>
  <c r="F4" i="1"/>
  <c r="M9" i="1" l="1"/>
  <c r="N9" i="1" s="1"/>
  <c r="M8" i="1"/>
  <c r="N8" i="1" s="1"/>
  <c r="M7" i="1"/>
  <c r="N7" i="1" s="1"/>
  <c r="O4" i="1"/>
  <c r="M11" i="1"/>
  <c r="N11" i="1" s="1"/>
  <c r="I11" i="1"/>
  <c r="J11" i="1" s="1"/>
  <c r="M10" i="1"/>
  <c r="N10" i="1" s="1"/>
  <c r="I10" i="1"/>
  <c r="J10" i="1" s="1"/>
  <c r="I9" i="1"/>
  <c r="J9" i="1" s="1"/>
  <c r="M6" i="1"/>
  <c r="N6" i="1" s="1"/>
  <c r="I6" i="1"/>
  <c r="J6" i="1" s="1"/>
  <c r="M5" i="1"/>
  <c r="N5" i="1" s="1"/>
  <c r="I5" i="1"/>
  <c r="J5" i="1" s="1"/>
  <c r="I8" i="1"/>
  <c r="J8" i="1" s="1"/>
  <c r="I7" i="1"/>
  <c r="J7" i="1" s="1"/>
  <c r="M4" i="1"/>
  <c r="N4" i="1" s="1"/>
  <c r="O8" i="1"/>
  <c r="O7" i="1"/>
  <c r="N12" i="1" l="1"/>
  <c r="O11" i="1"/>
  <c r="O9" i="1"/>
  <c r="O5" i="1"/>
  <c r="I4" i="1"/>
  <c r="J4" i="1" s="1"/>
  <c r="J12" i="1" s="1"/>
  <c r="O10" i="1"/>
  <c r="O6" i="1"/>
  <c r="P1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<sst xmlns="http://schemas.openxmlformats.org/spreadsheetml/2006/main" count="28" uniqueCount="26">
  <si>
    <t>m</t>
  </si>
  <si>
    <t>mu</t>
  </si>
  <si>
    <t>A</t>
  </si>
  <si>
    <t>R</t>
  </si>
  <si>
    <t>T</t>
  </si>
  <si>
    <t>F</t>
  </si>
  <si>
    <t>E0</t>
  </si>
  <si>
    <t>E teorLIM</t>
  </si>
  <si>
    <t>Del lim</t>
  </si>
  <si>
    <t xml:space="preserve">DEL </t>
  </si>
  <si>
    <t>SUMA</t>
  </si>
  <si>
    <t>E0 2</t>
  </si>
  <si>
    <t>diff</t>
  </si>
  <si>
    <t>suma</t>
  </si>
  <si>
    <t xml:space="preserve">B </t>
  </si>
  <si>
    <t>E (volts)</t>
  </si>
  <si>
    <t>Llei Límit</t>
  </si>
  <si>
    <t>Llei Estesa</t>
  </si>
  <si>
    <t>E teorEST</t>
  </si>
  <si>
    <r>
      <rPr>
        <sz val="11"/>
        <color theme="1"/>
        <rFont val="Symbol"/>
        <family val="1"/>
        <charset val="2"/>
      </rPr>
      <t>g</t>
    </r>
    <r>
      <rPr>
        <sz val="11"/>
        <color theme="1"/>
        <rFont val="Calibri"/>
        <family val="2"/>
        <scheme val="minor"/>
      </rPr>
      <t xml:space="preserve"> estesa</t>
    </r>
  </si>
  <si>
    <r>
      <rPr>
        <sz val="11"/>
        <color theme="1"/>
        <rFont val="Symbol"/>
        <family val="1"/>
        <charset val="2"/>
      </rPr>
      <t>g</t>
    </r>
    <r>
      <rPr>
        <sz val="11"/>
        <color theme="1"/>
        <rFont val="Calibri"/>
        <family val="2"/>
        <scheme val="minor"/>
      </rPr>
      <t xml:space="preserve"> limit</t>
    </r>
  </si>
  <si>
    <r>
      <t>(RT/2F)ln 4 m</t>
    </r>
    <r>
      <rPr>
        <vertAlign val="superscript"/>
        <sz val="11"/>
        <color theme="1"/>
        <rFont val="Calibri"/>
        <family val="2"/>
        <scheme val="minor"/>
      </rPr>
      <t>3</t>
    </r>
  </si>
  <si>
    <t>IDEAL</t>
  </si>
  <si>
    <t>DIFF</t>
  </si>
  <si>
    <t>Eid</t>
  </si>
  <si>
    <t>LN(10)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</si>
</sst>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1"/>
      <charset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678952952659861E-2"/>
          <c:y val="5.1825677267373381E-2"/>
          <c:w val="0.83630997391659734"/>
          <c:h val="0.81109951476395636"/>
        </c:manualLayout>
      </c:layout>
      <c:scatterChart>
        <c:scatterStyle val="lineMarker"/>
        <c:varyColors val="0"/>
        <c:ser>
          <c:idx val="0"/>
          <c:order val="0"/>
          <c:tx>
            <c:strRef>
              <c:f>Full1!$E$3</c:f>
              <c:strCache>
                <c:ptCount val="1"/>
                <c:pt idx="0">
                  <c:v>E (volts)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Full1!$D$4:$D$11</c:f>
              <c:numCache>
                <c:formatCode>General</c:formatCode>
                <c:ptCount val="8"/>
                <c:pt idx="0">
                  <c:v>2.941E-3</c:v>
                </c:pt>
                <c:pt idx="1">
                  <c:v>7.8139999999999998E-3</c:v>
                </c:pt>
                <c:pt idx="2">
                  <c:v>1.2359999999999999E-2</c:v>
                </c:pt>
                <c:pt idx="3">
                  <c:v>2.1440000000000001E-2</c:v>
                </c:pt>
                <c:pt idx="4">
                  <c:v>4.2419999999999999E-2</c:v>
                </c:pt>
                <c:pt idx="5">
                  <c:v>9.0480000000000005E-2</c:v>
                </c:pt>
                <c:pt idx="6">
                  <c:v>0.22109999999999999</c:v>
                </c:pt>
                <c:pt idx="7">
                  <c:v>0.44990000000000002</c:v>
                </c:pt>
              </c:numCache>
            </c:numRef>
          </c:xVal>
          <c:yVal>
            <c:numRef>
              <c:f>Full1!$E$4:$E$11</c:f>
              <c:numCache>
                <c:formatCode>General</c:formatCode>
                <c:ptCount val="8"/>
                <c:pt idx="0">
                  <c:v>1.1982999999999999</c:v>
                </c:pt>
                <c:pt idx="1">
                  <c:v>1.1650199999999999</c:v>
                </c:pt>
                <c:pt idx="2">
                  <c:v>1.14951</c:v>
                </c:pt>
                <c:pt idx="3">
                  <c:v>1.1310100000000001</c:v>
                </c:pt>
                <c:pt idx="4">
                  <c:v>1.10897</c:v>
                </c:pt>
                <c:pt idx="5">
                  <c:v>1.0843499999999999</c:v>
                </c:pt>
                <c:pt idx="6">
                  <c:v>1.05559</c:v>
                </c:pt>
                <c:pt idx="7">
                  <c:v>1.0327900000000001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6D-4462-920C-51CFE4822C28}"/>
            </c:ext>
          </c:extLst>
        </c:ser>
        <c:ser>
          <c:idx val="1"/>
          <c:order val="1"/>
          <c:tx>
            <c:strRef>
              <c:f>Full1!$I$3</c:f>
              <c:strCache>
                <c:ptCount val="1"/>
                <c:pt idx="0">
                  <c:v>E teorLIM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Full1!$D$4:$D$11</c:f>
              <c:numCache>
                <c:formatCode>General</c:formatCode>
                <c:ptCount val="8"/>
                <c:pt idx="0">
                  <c:v>2.941E-3</c:v>
                </c:pt>
                <c:pt idx="1">
                  <c:v>7.8139999999999998E-3</c:v>
                </c:pt>
                <c:pt idx="2">
                  <c:v>1.2359999999999999E-2</c:v>
                </c:pt>
                <c:pt idx="3">
                  <c:v>2.1440000000000001E-2</c:v>
                </c:pt>
                <c:pt idx="4">
                  <c:v>4.2419999999999999E-2</c:v>
                </c:pt>
                <c:pt idx="5">
                  <c:v>9.0480000000000005E-2</c:v>
                </c:pt>
                <c:pt idx="6">
                  <c:v>0.22109999999999999</c:v>
                </c:pt>
                <c:pt idx="7">
                  <c:v>0.44990000000000002</c:v>
                </c:pt>
              </c:numCache>
            </c:numRef>
          </c:xVal>
          <c:yVal>
            <c:numRef>
              <c:f>Full1!$I$4:$I$11</c:f>
              <c:numCache>
                <c:formatCode>General</c:formatCode>
                <c:ptCount val="8"/>
                <c:pt idx="0">
                  <c:v>1.2019653443283413</c:v>
                </c:pt>
                <c:pt idx="1">
                  <c:v>1.1653407518826808</c:v>
                </c:pt>
                <c:pt idx="2">
                  <c:v>1.1483531279930881</c:v>
                </c:pt>
                <c:pt idx="3">
                  <c:v>1.1281807757958899</c:v>
                </c:pt>
                <c:pt idx="4">
                  <c:v>1.103657801618293</c:v>
                </c:pt>
                <c:pt idx="5">
                  <c:v>1.0772818306385847</c:v>
                </c:pt>
                <c:pt idx="6">
                  <c:v>1.0478684573458033</c:v>
                </c:pt>
                <c:pt idx="7">
                  <c:v>1.0264233394412225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46D-4462-920C-51CFE4822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531103"/>
        <c:axId val="232531519"/>
      </c:scatterChart>
      <c:valAx>
        <c:axId val="2325311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/>
                  <a:t>m (mols/Kg)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32531519"/>
        <c:crosses val="autoZero"/>
        <c:crossBetween val="midCat"/>
      </c:valAx>
      <c:valAx>
        <c:axId val="232531519"/>
        <c:scaling>
          <c:orientation val="minMax"/>
          <c:max val="1.22"/>
          <c:min val="1.02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325311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1591211076292373"/>
          <c:y val="0.26909657731970787"/>
          <c:w val="0.22853238247715746"/>
          <c:h val="0.15625103665389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12180578509424"/>
          <c:y val="5.1734245218841041E-2"/>
          <c:w val="0.80963737897463106"/>
          <c:h val="0.7394319750223953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Full1!$E$3</c:f>
              <c:strCache>
                <c:ptCount val="1"/>
                <c:pt idx="0">
                  <c:v>E (volts)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Full1!$D$4:$D$11</c:f>
              <c:numCache>
                <c:formatCode>General</c:formatCode>
                <c:ptCount val="8"/>
                <c:pt idx="0">
                  <c:v>2.941E-3</c:v>
                </c:pt>
                <c:pt idx="1">
                  <c:v>7.8139999999999998E-3</c:v>
                </c:pt>
                <c:pt idx="2">
                  <c:v>1.2359999999999999E-2</c:v>
                </c:pt>
                <c:pt idx="3">
                  <c:v>2.1440000000000001E-2</c:v>
                </c:pt>
                <c:pt idx="4">
                  <c:v>4.2419999999999999E-2</c:v>
                </c:pt>
                <c:pt idx="5">
                  <c:v>9.0480000000000005E-2</c:v>
                </c:pt>
                <c:pt idx="6">
                  <c:v>0.22109999999999999</c:v>
                </c:pt>
                <c:pt idx="7">
                  <c:v>0.44990000000000002</c:v>
                </c:pt>
              </c:numCache>
            </c:numRef>
          </c:xVal>
          <c:yVal>
            <c:numRef>
              <c:f>Full1!$E$4:$E$11</c:f>
              <c:numCache>
                <c:formatCode>General</c:formatCode>
                <c:ptCount val="8"/>
                <c:pt idx="0">
                  <c:v>1.1982999999999999</c:v>
                </c:pt>
                <c:pt idx="1">
                  <c:v>1.1650199999999999</c:v>
                </c:pt>
                <c:pt idx="2">
                  <c:v>1.14951</c:v>
                </c:pt>
                <c:pt idx="3">
                  <c:v>1.1310100000000001</c:v>
                </c:pt>
                <c:pt idx="4">
                  <c:v>1.10897</c:v>
                </c:pt>
                <c:pt idx="5">
                  <c:v>1.0843499999999999</c:v>
                </c:pt>
                <c:pt idx="6">
                  <c:v>1.05559</c:v>
                </c:pt>
                <c:pt idx="7">
                  <c:v>1.0327900000000001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944-420A-B1FD-71588A8E2B24}"/>
            </c:ext>
          </c:extLst>
        </c:ser>
        <c:ser>
          <c:idx val="1"/>
          <c:order val="1"/>
          <c:tx>
            <c:strRef>
              <c:f>Full1!$M$3</c:f>
              <c:strCache>
                <c:ptCount val="1"/>
                <c:pt idx="0">
                  <c:v>E teorEST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Full1!$D$4:$D$11</c:f>
              <c:numCache>
                <c:formatCode>General</c:formatCode>
                <c:ptCount val="8"/>
                <c:pt idx="0">
                  <c:v>2.941E-3</c:v>
                </c:pt>
                <c:pt idx="1">
                  <c:v>7.8139999999999998E-3</c:v>
                </c:pt>
                <c:pt idx="2">
                  <c:v>1.2359999999999999E-2</c:v>
                </c:pt>
                <c:pt idx="3">
                  <c:v>2.1440000000000001E-2</c:v>
                </c:pt>
                <c:pt idx="4">
                  <c:v>4.2419999999999999E-2</c:v>
                </c:pt>
                <c:pt idx="5">
                  <c:v>9.0480000000000005E-2</c:v>
                </c:pt>
                <c:pt idx="6">
                  <c:v>0.22109999999999999</c:v>
                </c:pt>
                <c:pt idx="7">
                  <c:v>0.44990000000000002</c:v>
                </c:pt>
              </c:numCache>
            </c:numRef>
          </c:xVal>
          <c:yVal>
            <c:numRef>
              <c:f>Full1!$M$4:$M$11</c:f>
              <c:numCache>
                <c:formatCode>General</c:formatCode>
                <c:ptCount val="8"/>
                <c:pt idx="0">
                  <c:v>1.2044192322610692</c:v>
                </c:pt>
                <c:pt idx="1">
                  <c:v>1.167717785183044</c:v>
                </c:pt>
                <c:pt idx="2">
                  <c:v>1.1506600398368652</c:v>
                </c:pt>
                <c:pt idx="3">
                  <c:v>1.1303508454011699</c:v>
                </c:pt>
                <c:pt idx="4">
                  <c:v>1.105523235022136</c:v>
                </c:pt>
                <c:pt idx="5">
                  <c:v>1.0784888621137352</c:v>
                </c:pt>
                <c:pt idx="6">
                  <c:v>1.0474467766439699</c:v>
                </c:pt>
                <c:pt idx="7">
                  <c:v>1.0234671841473466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944-420A-B1FD-71588A8E2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5859935"/>
        <c:axId val="265862015"/>
      </c:scatterChart>
      <c:valAx>
        <c:axId val="2658599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/>
                  <a:t>m (mols/Kg)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65862015"/>
        <c:crosses val="autoZero"/>
        <c:crossBetween val="midCat"/>
      </c:valAx>
      <c:valAx>
        <c:axId val="2658620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26585993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5287569942828493"/>
          <c:y val="0.15725988477742978"/>
          <c:w val="0.22740541638149156"/>
          <c:h val="0.158731181529430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Coeficient </a:t>
            </a:r>
            <a:r>
              <a:rPr lang="ca-ES">
                <a:latin typeface="Symbol" panose="05050102010706020507" pitchFamily="18" charset="2"/>
              </a:rPr>
              <a:t>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7.2817147856517939E-2"/>
          <c:y val="0.1751622193059201"/>
          <c:w val="0.89307830271216093"/>
          <c:h val="0.71743839311752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Full1!$Q$3</c:f>
              <c:strCache>
                <c:ptCount val="1"/>
                <c:pt idx="0">
                  <c:v>g limit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Full1!$D$4:$D$11</c:f>
              <c:numCache>
                <c:formatCode>General</c:formatCode>
                <c:ptCount val="8"/>
                <c:pt idx="0">
                  <c:v>2.941E-3</c:v>
                </c:pt>
                <c:pt idx="1">
                  <c:v>7.8139999999999998E-3</c:v>
                </c:pt>
                <c:pt idx="2">
                  <c:v>1.2359999999999999E-2</c:v>
                </c:pt>
                <c:pt idx="3">
                  <c:v>2.1440000000000001E-2</c:v>
                </c:pt>
                <c:pt idx="4">
                  <c:v>4.2419999999999999E-2</c:v>
                </c:pt>
                <c:pt idx="5">
                  <c:v>9.0480000000000005E-2</c:v>
                </c:pt>
                <c:pt idx="6">
                  <c:v>0.22109999999999999</c:v>
                </c:pt>
                <c:pt idx="7">
                  <c:v>0.44990000000000002</c:v>
                </c:pt>
              </c:numCache>
            </c:numRef>
          </c:xVal>
          <c:yVal>
            <c:numRef>
              <c:f>Full1!$Q$4:$Q$11</c:f>
              <c:numCache>
                <c:formatCode>General</c:formatCode>
                <c:ptCount val="8"/>
                <c:pt idx="0">
                  <c:v>0.9963242434312749</c:v>
                </c:pt>
                <c:pt idx="1">
                  <c:v>0.99401543546028903</c:v>
                </c:pt>
                <c:pt idx="2">
                  <c:v>0.99247910391992611</c:v>
                </c:pt>
                <c:pt idx="3">
                  <c:v>0.99010641358073082</c:v>
                </c:pt>
                <c:pt idx="4">
                  <c:v>0.98611165320443595</c:v>
                </c:pt>
                <c:pt idx="5">
                  <c:v>0.97978158451207242</c:v>
                </c:pt>
                <c:pt idx="6">
                  <c:v>0.9685748009050813</c:v>
                </c:pt>
                <c:pt idx="7">
                  <c:v>0.95547500936312457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616-423E-8E47-F9EA24AFFDBF}"/>
            </c:ext>
          </c:extLst>
        </c:ser>
        <c:ser>
          <c:idx val="1"/>
          <c:order val="1"/>
          <c:tx>
            <c:strRef>
              <c:f>Full1!$R$3</c:f>
              <c:strCache>
                <c:ptCount val="1"/>
                <c:pt idx="0">
                  <c:v>g estesa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Full1!$D$4:$D$11</c:f>
              <c:numCache>
                <c:formatCode>General</c:formatCode>
                <c:ptCount val="8"/>
                <c:pt idx="0">
                  <c:v>2.941E-3</c:v>
                </c:pt>
                <c:pt idx="1">
                  <c:v>7.8139999999999998E-3</c:v>
                </c:pt>
                <c:pt idx="2">
                  <c:v>1.2359999999999999E-2</c:v>
                </c:pt>
                <c:pt idx="3">
                  <c:v>2.1440000000000001E-2</c:v>
                </c:pt>
                <c:pt idx="4">
                  <c:v>4.2419999999999999E-2</c:v>
                </c:pt>
                <c:pt idx="5">
                  <c:v>9.0480000000000005E-2</c:v>
                </c:pt>
                <c:pt idx="6">
                  <c:v>0.22109999999999999</c:v>
                </c:pt>
                <c:pt idx="7">
                  <c:v>0.44990000000000002</c:v>
                </c:pt>
              </c:numCache>
            </c:numRef>
          </c:xVal>
          <c:yVal>
            <c:numRef>
              <c:f>Full1!$R$4:$R$11</c:f>
              <c:numCache>
                <c:formatCode>General</c:formatCode>
                <c:ptCount val="8"/>
                <c:pt idx="0">
                  <c:v>0.99643391003573123</c:v>
                </c:pt>
                <c:pt idx="1">
                  <c:v>0.99430078813705014</c:v>
                </c:pt>
                <c:pt idx="2">
                  <c:v>0.99292432079620152</c:v>
                </c:pt>
                <c:pt idx="3">
                  <c:v>0.99086272873528936</c:v>
                </c:pt>
                <c:pt idx="4">
                  <c:v>0.98755739687490673</c:v>
                </c:pt>
                <c:pt idx="5">
                  <c:v>0.98270672831819239</c:v>
                </c:pt>
                <c:pt idx="6">
                  <c:v>0.97511656748585274</c:v>
                </c:pt>
                <c:pt idx="7">
                  <c:v>0.967558374857307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616-423E-8E47-F9EA24AFF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6974240"/>
        <c:axId val="1105161600"/>
      </c:scatterChart>
      <c:valAx>
        <c:axId val="1146974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105161600"/>
        <c:crosses val="autoZero"/>
        <c:crossBetween val="midCat"/>
      </c:valAx>
      <c:valAx>
        <c:axId val="1105161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1469742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50135608048994"/>
          <c:y val="0.24325167687372415"/>
          <c:w val="0.22899180830061949"/>
          <c:h val="0.156522806066816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71438</xdr:colOff>
      <xdr:row>12</xdr:row>
      <xdr:rowOff>190499</xdr:rowOff>
    </xdr:from>
    <xdr:to>
      <xdr:col>5</xdr:col>
      <xdr:colOff>66676</xdr:colOff>
      <xdr:row>27</xdr:row>
      <xdr:rowOff>0</xdr:rowOff>
    </xdr:to>
    <xdr:graphicFrame macro="">
      <xdr:nvGraphicFramePr>
        <xdr:cNvPr id="6" name="Gràfic 5">
          <a:extLst>
            <a:ext uri="{FF2B5EF4-FFF2-40B4-BE49-F238E27FC236}">
              <a16:creationId xmlns:a16="http://schemas.microsoft.com/office/drawing/2014/main" id="{7340262C-DA21-2D63-3C4A-60A893927E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157163</xdr:colOff>
      <xdr:row>13</xdr:row>
      <xdr:rowOff>4762</xdr:rowOff>
    </xdr:from>
    <xdr:to>
      <xdr:col>9</xdr:col>
      <xdr:colOff>514351</xdr:colOff>
      <xdr:row>27</xdr:row>
      <xdr:rowOff>85726</xdr:rowOff>
    </xdr:to>
    <xdr:graphicFrame macro="">
      <xdr:nvGraphicFramePr>
        <xdr:cNvPr id="7" name="Gràfic 6">
          <a:extLst>
            <a:ext uri="{FF2B5EF4-FFF2-40B4-BE49-F238E27FC236}">
              <a16:creationId xmlns:a16="http://schemas.microsoft.com/office/drawing/2014/main" id="{15DF67D1-249F-51E2-4935-AB2522AE1E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9525</xdr:colOff>
      <xdr:row>12</xdr:row>
      <xdr:rowOff>185737</xdr:rowOff>
    </xdr:from>
    <xdr:to>
      <xdr:col>14</xdr:col>
      <xdr:colOff>428625</xdr:colOff>
      <xdr:row>27</xdr:row>
      <xdr:rowOff>66675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id="{DC47E93B-1346-4C93-BDA3-8D057490A5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34583-1881-497B-8871-F959B55A4186}">
  <sheetPr>
    <pageSetUpPr fitToPage="1"/>
  </sheetPr>
  <dimension ref="A3:R25"/>
  <sheetViews>
    <sheetView tabSelected="1" workbookViewId="0">
      <selection activeCell="Q14" sqref="Q14:R25"/>
    </sheetView>
  </sheetViews>
  <sheetFormatPr defaultRowHeight="15"/>
  <cols>
    <col min="4" max="5" width="9.28515625" customWidth="1"/>
    <col min="6" max="6" width="9.5703125" customWidth="1"/>
    <col min="7" max="7" width="13.5703125" customWidth="1"/>
    <col min="9" max="9" width="14.28515625" customWidth="1"/>
    <col min="10" max="10" width="9.85546875" customWidth="1"/>
    <col min="11" max="11" width="12" bestFit="1" customWidth="1"/>
    <col min="12" max="12" width="11.28515625" customWidth="1"/>
    <col min="14" max="14" width="13" customWidth="1"/>
    <col min="21" max="21" width="12" bestFit="1" customWidth="1"/>
  </cols>
  <sheetData>
    <row r="3" spans="1:18" ht="17.25">
      <c r="A3" t="s">
        <v>5</v>
      </c>
      <c r="B3">
        <v>96500</v>
      </c>
      <c r="D3" t="s">
        <v>0</v>
      </c>
      <c r="E3" t="s">
        <v>15</v>
      </c>
      <c r="F3" t="s">
        <v>1</v>
      </c>
      <c r="G3" t="s">
        <v>21</v>
      </c>
      <c r="H3" t="s">
        <v>16</v>
      </c>
      <c r="I3" t="s">
        <v>7</v>
      </c>
      <c r="J3" t="s">
        <v>8</v>
      </c>
      <c r="L3" t="s">
        <v>17</v>
      </c>
      <c r="M3" t="s">
        <v>18</v>
      </c>
      <c r="N3" t="s">
        <v>9</v>
      </c>
      <c r="O3" t="s">
        <v>12</v>
      </c>
      <c r="Q3" s="1" t="s">
        <v>20</v>
      </c>
      <c r="R3" s="1" t="s">
        <v>19</v>
      </c>
    </row>
    <row r="4" spans="1:18">
      <c r="A4" t="s">
        <v>3</v>
      </c>
      <c r="B4">
        <v>8.3140000000000001</v>
      </c>
      <c r="D4">
        <v>2.941E-3</v>
      </c>
      <c r="E4">
        <v>1.1982999999999999</v>
      </c>
      <c r="F4">
        <f>3*D4</f>
        <v>8.823000000000001E-3</v>
      </c>
      <c r="G4">
        <f t="shared" ref="G4:G11" si="0">(rr*t/(2*ff))*LN(4*D4^3)</f>
        <v>-0.20668756082182468</v>
      </c>
      <c r="H4">
        <f t="shared" ref="H4:H11" si="1">(rr*t/(LN(10)*2*ff))*a*6*SQRT(F4)</f>
        <v>-1.5993019209102708E-3</v>
      </c>
      <c r="I4">
        <f t="shared" ref="I4:I11" si="2">E0-G4-H4</f>
        <v>1.2019653443283413</v>
      </c>
      <c r="J4">
        <f t="shared" ref="J4:J11" si="3">(E4-I4)^2</f>
        <v>1.3434749045304647E-5</v>
      </c>
      <c r="L4">
        <f t="shared" ref="L4:L11" si="4">(rr*t/(LN(10)*2*ff))*(6*a*SQRT(F4))/(1+B*SQRT(F4))</f>
        <v>-1.5515012370894668E-3</v>
      </c>
      <c r="M4">
        <f t="shared" ref="M4:M11" si="5">EC0-G4-L4</f>
        <v>1.2044192322610692</v>
      </c>
      <c r="N4">
        <f t="shared" ref="N4:N11" si="6">(M4-E4)^2</f>
        <v>3.7445003464910709E-5</v>
      </c>
      <c r="O4">
        <f>G4-H4</f>
        <v>-0.20508825890091442</v>
      </c>
      <c r="Q4">
        <f>10^H4</f>
        <v>0.9963242434312749</v>
      </c>
      <c r="R4">
        <f>10^L4</f>
        <v>0.99643391003573123</v>
      </c>
    </row>
    <row r="5" spans="1:18">
      <c r="A5" t="s">
        <v>4</v>
      </c>
      <c r="B5">
        <v>298</v>
      </c>
      <c r="D5">
        <v>7.8139999999999998E-3</v>
      </c>
      <c r="E5">
        <v>1.1650199999999999</v>
      </c>
      <c r="F5">
        <f t="shared" ref="F5:F11" si="7">3*D5</f>
        <v>2.3441999999999998E-2</v>
      </c>
      <c r="G5">
        <f t="shared" si="0"/>
        <v>-0.16905539864125035</v>
      </c>
      <c r="H5">
        <f t="shared" si="1"/>
        <v>-2.6068716558241738E-3</v>
      </c>
      <c r="I5">
        <f t="shared" si="2"/>
        <v>1.1653407518826808</v>
      </c>
      <c r="J5">
        <f t="shared" si="3"/>
        <v>1.0288177024332954E-7</v>
      </c>
      <c r="L5">
        <f t="shared" si="4"/>
        <v>-2.4822163396388398E-3</v>
      </c>
      <c r="M5">
        <f t="shared" si="5"/>
        <v>1.167717785183044</v>
      </c>
      <c r="N5">
        <f t="shared" si="6"/>
        <v>7.2780448938522233E-6</v>
      </c>
      <c r="O5">
        <f t="shared" ref="O5:O11" si="8">G5-H5</f>
        <v>-0.16644852698542617</v>
      </c>
      <c r="Q5">
        <f t="shared" ref="Q5:Q11" si="9">10^H5</f>
        <v>0.99401543546028903</v>
      </c>
      <c r="R5">
        <f t="shared" ref="R5:R11" si="10">10^L5</f>
        <v>0.99430078813705014</v>
      </c>
    </row>
    <row r="6" spans="1:18">
      <c r="D6">
        <v>1.2359999999999999E-2</v>
      </c>
      <c r="E6">
        <v>1.14951</v>
      </c>
      <c r="F6">
        <f t="shared" si="7"/>
        <v>3.7080000000000002E-2</v>
      </c>
      <c r="G6">
        <f t="shared" si="0"/>
        <v>-0.15139601811688722</v>
      </c>
      <c r="H6">
        <f t="shared" si="1"/>
        <v>-3.278628290594224E-3</v>
      </c>
      <c r="I6">
        <f t="shared" si="2"/>
        <v>1.1483531279930881</v>
      </c>
      <c r="J6">
        <f t="shared" si="3"/>
        <v>1.3383528403764748E-6</v>
      </c>
      <c r="L6">
        <f t="shared" si="4"/>
        <v>-3.0838515178229511E-3</v>
      </c>
      <c r="M6">
        <f t="shared" si="5"/>
        <v>1.1506600398368652</v>
      </c>
      <c r="N6">
        <f t="shared" si="6"/>
        <v>1.3225916263767619E-6</v>
      </c>
      <c r="O6">
        <f t="shared" si="8"/>
        <v>-0.14811738982629299</v>
      </c>
      <c r="Q6">
        <f t="shared" si="9"/>
        <v>0.99247910391992611</v>
      </c>
      <c r="R6">
        <f t="shared" si="10"/>
        <v>0.99292432079620152</v>
      </c>
    </row>
    <row r="7" spans="1:18">
      <c r="A7" t="s">
        <v>6</v>
      </c>
      <c r="B7">
        <v>0.99367848158560645</v>
      </c>
      <c r="D7">
        <v>2.1440000000000001E-2</v>
      </c>
      <c r="E7">
        <v>1.1310100000000001</v>
      </c>
      <c r="F7">
        <f t="shared" si="7"/>
        <v>6.4320000000000002E-2</v>
      </c>
      <c r="G7">
        <f t="shared" si="0"/>
        <v>-0.13018416794652854</v>
      </c>
      <c r="H7">
        <f t="shared" si="1"/>
        <v>-4.3181262637547995E-3</v>
      </c>
      <c r="I7">
        <f t="shared" si="2"/>
        <v>1.1281807757958899</v>
      </c>
      <c r="J7">
        <f t="shared" si="3"/>
        <v>8.0045095971226361E-6</v>
      </c>
      <c r="L7">
        <f t="shared" si="4"/>
        <v>-3.9865072524864521E-3</v>
      </c>
      <c r="M7">
        <f t="shared" si="5"/>
        <v>1.1303508454011699</v>
      </c>
      <c r="N7">
        <f t="shared" si="6"/>
        <v>4.344847851589324E-7</v>
      </c>
      <c r="O7">
        <f t="shared" si="8"/>
        <v>-0.12586604168277374</v>
      </c>
      <c r="Q7">
        <f t="shared" si="9"/>
        <v>0.99010641358073082</v>
      </c>
      <c r="R7">
        <f t="shared" si="10"/>
        <v>0.99086272873528936</v>
      </c>
    </row>
    <row r="8" spans="1:18">
      <c r="A8" t="s">
        <v>2</v>
      </c>
      <c r="B8">
        <v>-0.50900000000000001</v>
      </c>
      <c r="D8">
        <v>4.2419999999999999E-2</v>
      </c>
      <c r="E8">
        <v>1.10897</v>
      </c>
      <c r="F8">
        <f t="shared" si="7"/>
        <v>0.12725999999999998</v>
      </c>
      <c r="G8">
        <f t="shared" si="0"/>
        <v>-0.10390541106445671</v>
      </c>
      <c r="H8">
        <f t="shared" si="1"/>
        <v>-6.0739089682298091E-3</v>
      </c>
      <c r="I8">
        <f t="shared" si="2"/>
        <v>1.103657801618293</v>
      </c>
      <c r="J8">
        <f t="shared" si="3"/>
        <v>2.8219451646610948E-5</v>
      </c>
      <c r="L8">
        <f t="shared" si="4"/>
        <v>-5.4376537555243607E-3</v>
      </c>
      <c r="M8">
        <f t="shared" si="5"/>
        <v>1.105523235022136</v>
      </c>
      <c r="N8">
        <f t="shared" si="6"/>
        <v>1.1880188812629841E-5</v>
      </c>
      <c r="O8">
        <f t="shared" si="8"/>
        <v>-9.7831502096226902E-2</v>
      </c>
      <c r="Q8">
        <f t="shared" si="9"/>
        <v>0.98611165320443595</v>
      </c>
      <c r="R8">
        <f t="shared" si="10"/>
        <v>0.98755739687490673</v>
      </c>
    </row>
    <row r="9" spans="1:18">
      <c r="A9" t="s">
        <v>14</v>
      </c>
      <c r="B9">
        <v>0.32800000000000001</v>
      </c>
      <c r="D9">
        <v>9.0480000000000005E-2</v>
      </c>
      <c r="E9">
        <v>1.0843499999999999</v>
      </c>
      <c r="F9">
        <f t="shared" si="7"/>
        <v>0.27144000000000001</v>
      </c>
      <c r="G9">
        <f t="shared" si="0"/>
        <v>-7.4732621466667551E-2</v>
      </c>
      <c r="H9">
        <f t="shared" si="1"/>
        <v>-8.8707275863107952E-3</v>
      </c>
      <c r="I9">
        <f t="shared" si="2"/>
        <v>1.0772818306385847</v>
      </c>
      <c r="J9">
        <f t="shared" si="3"/>
        <v>4.9959018121648395E-5</v>
      </c>
      <c r="L9">
        <f t="shared" si="4"/>
        <v>-7.5760704449126821E-3</v>
      </c>
      <c r="M9">
        <f t="shared" si="5"/>
        <v>1.0784888621137352</v>
      </c>
      <c r="N9">
        <f t="shared" si="6"/>
        <v>3.4352937321807958E-5</v>
      </c>
      <c r="O9">
        <f t="shared" si="8"/>
        <v>-6.5861893880356751E-2</v>
      </c>
      <c r="Q9">
        <f t="shared" si="9"/>
        <v>0.97978158451207242</v>
      </c>
      <c r="R9">
        <f t="shared" si="10"/>
        <v>0.98270672831819239</v>
      </c>
    </row>
    <row r="10" spans="1:18">
      <c r="A10" t="s">
        <v>11</v>
      </c>
      <c r="B10">
        <v>0.99618017020215499</v>
      </c>
      <c r="D10">
        <v>0.22109999999999999</v>
      </c>
      <c r="E10">
        <v>1.05559</v>
      </c>
      <c r="F10">
        <f t="shared" si="7"/>
        <v>0.6633</v>
      </c>
      <c r="G10">
        <f t="shared" si="0"/>
        <v>-4.0323141719703429E-2</v>
      </c>
      <c r="H10">
        <f t="shared" si="1"/>
        <v>-1.3866834040493169E-2</v>
      </c>
      <c r="I10">
        <f t="shared" si="2"/>
        <v>1.0478684573458033</v>
      </c>
      <c r="J10">
        <f t="shared" si="3"/>
        <v>5.9622220960580222E-5</v>
      </c>
      <c r="L10">
        <f t="shared" si="4"/>
        <v>-1.0943464722111301E-2</v>
      </c>
      <c r="M10">
        <f t="shared" si="5"/>
        <v>1.0474467766439699</v>
      </c>
      <c r="N10">
        <f t="shared" si="6"/>
        <v>6.6312086626194565E-5</v>
      </c>
      <c r="O10">
        <f t="shared" si="8"/>
        <v>-2.6456307679210259E-2</v>
      </c>
      <c r="Q10">
        <f t="shared" si="9"/>
        <v>0.9685748009050813</v>
      </c>
      <c r="R10">
        <f t="shared" si="10"/>
        <v>0.97511656748585274</v>
      </c>
    </row>
    <row r="11" spans="1:18">
      <c r="D11">
        <v>0.44990000000000002</v>
      </c>
      <c r="E11">
        <v>1.0327900000000001</v>
      </c>
      <c r="F11">
        <f t="shared" si="7"/>
        <v>1.3497000000000001</v>
      </c>
      <c r="G11">
        <f t="shared" si="0"/>
        <v>-1.2964190337565558E-2</v>
      </c>
      <c r="H11">
        <f t="shared" si="1"/>
        <v>-1.97806675180505E-2</v>
      </c>
      <c r="I11">
        <f t="shared" si="2"/>
        <v>1.0264233394412225</v>
      </c>
      <c r="J11">
        <f t="shared" si="3"/>
        <v>4.053436667069364E-5</v>
      </c>
      <c r="L11">
        <f t="shared" si="4"/>
        <v>-1.4322823607626125E-2</v>
      </c>
      <c r="M11">
        <f t="shared" si="5"/>
        <v>1.0234671841473466</v>
      </c>
      <c r="N11">
        <f t="shared" si="6"/>
        <v>8.6914895422487176E-5</v>
      </c>
      <c r="O11">
        <f t="shared" si="8"/>
        <v>6.8164771804849426E-3</v>
      </c>
      <c r="Q11">
        <f t="shared" si="9"/>
        <v>0.95547500936312457</v>
      </c>
      <c r="R11">
        <f t="shared" si="10"/>
        <v>0.967558374857307</v>
      </c>
    </row>
    <row r="12" spans="1:18">
      <c r="A12" t="s">
        <v>25</v>
      </c>
      <c r="B12">
        <f>LN(10)</f>
        <v>2.3025850929940459</v>
      </c>
      <c r="I12" t="s">
        <v>13</v>
      </c>
      <c r="J12">
        <f>SUM(J4:J7)</f>
        <v>2.2880493253047088E-5</v>
      </c>
      <c r="M12" t="s">
        <v>10</v>
      </c>
      <c r="N12">
        <f>SUM(N4:N9)</f>
        <v>9.2713250904736418E-5</v>
      </c>
      <c r="O12" t="s">
        <v>13</v>
      </c>
      <c r="P12">
        <f>SUM(N4:N11)</f>
        <v>2.4594023295341816E-4</v>
      </c>
    </row>
    <row r="14" spans="1:18">
      <c r="Q14" t="s">
        <v>22</v>
      </c>
      <c r="R14" t="s">
        <v>23</v>
      </c>
    </row>
    <row r="15" spans="1:18">
      <c r="Q15" cm="1">
        <f t="array" ref="Q15">eid-G4</f>
        <v>1.1982999999999999</v>
      </c>
      <c r="R15">
        <f>(Q15-E4)^2</f>
        <v>0</v>
      </c>
    </row>
    <row r="16" spans="1:18">
      <c r="Q16">
        <f>EC0-G5</f>
        <v>1.1652355688434053</v>
      </c>
      <c r="R16">
        <f>(Q16-E5)^2</f>
        <v>4.6469926247118105E-8</v>
      </c>
    </row>
    <row r="17" spans="17:18">
      <c r="Q17">
        <f>EC0-G6</f>
        <v>1.1475761883190423</v>
      </c>
      <c r="R17">
        <f>(Q17-E6)^2</f>
        <v>3.7396276174086081E-6</v>
      </c>
    </row>
    <row r="18" spans="17:18">
      <c r="Q18">
        <f>EC0-G7</f>
        <v>1.1263643381486834</v>
      </c>
      <c r="R18">
        <f>(Q18-E7)^2</f>
        <v>2.1582174036778859E-5</v>
      </c>
    </row>
    <row r="19" spans="17:18">
      <c r="Q19">
        <f>EC0-G8</f>
        <v>1.1000855812666117</v>
      </c>
      <c r="R19">
        <f>(Q19-E8)^2</f>
        <v>7.8932896230180953E-5</v>
      </c>
    </row>
    <row r="20" spans="17:18">
      <c r="Q20">
        <f>EC0-G9</f>
        <v>1.0709127916688226</v>
      </c>
      <c r="R20">
        <f>(Q20-E9)^2</f>
        <v>1.8055856773546177E-4</v>
      </c>
    </row>
    <row r="21" spans="17:18">
      <c r="Q21">
        <f>EC0-G10</f>
        <v>1.0365033119218585</v>
      </c>
      <c r="R21">
        <f>(Q21-E10)^2</f>
        <v>3.6430166179226929E-4</v>
      </c>
    </row>
    <row r="22" spans="17:18">
      <c r="Q22">
        <f>EC0-G11</f>
        <v>1.0091443605397206</v>
      </c>
      <c r="R22">
        <f>(Q22-E11)^2</f>
        <v>5.5911626548552854E-4</v>
      </c>
    </row>
    <row r="23" spans="17:18">
      <c r="Q23" t="s">
        <v>10</v>
      </c>
      <c r="R23">
        <f>SUM(R15:R18)</f>
        <v>2.5368271580434585E-5</v>
      </c>
    </row>
    <row r="25" spans="17:18">
      <c r="Q25" t="s">
        <v>24</v>
      </c>
      <c r="R25">
        <v>0.99161243917817532</v>
      </c>
    </row>
  </sheetData>
  <pageMargins left="0.25" right="0.25" top="0.75" bottom="0.75" header="0.3" footer="0.3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8</vt:i4>
      </vt:variant>
    </vt:vector>
  </HeadingPairs>
  <TitlesOfParts>
    <vt:vector size="9" baseType="lpstr">
      <vt:lpstr>Full1</vt:lpstr>
      <vt:lpstr>a</vt:lpstr>
      <vt:lpstr>B</vt:lpstr>
      <vt:lpstr>E0</vt:lpstr>
      <vt:lpstr>EC0</vt:lpstr>
      <vt:lpstr>eid</vt:lpstr>
      <vt:lpstr>ff</vt:lpstr>
      <vt:lpstr>rr</vt:lpstr>
      <vt:lpstr>t</vt:lpstr>
    </vt:vector>
  </TitlesOfParts>
  <Company>Universitat Jaume 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 Hilari Planelles Fuster</dc:creator>
  <cp:lastModifiedBy>Josep Hilari Planelles Fuster</cp:lastModifiedBy>
  <cp:lastPrinted>2023-11-28T08:45:14Z</cp:lastPrinted>
  <dcterms:created xsi:type="dcterms:W3CDTF">2023-06-21T06:33:07Z</dcterms:created>
  <dcterms:modified xsi:type="dcterms:W3CDTF">2023-11-28T08:45:17Z</dcterms:modified>
</cp:coreProperties>
</file>